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80" yWindow="120" windowWidth="15195" windowHeight="12525"/>
  </bookViews>
  <sheets>
    <sheet name="Folha1" sheetId="1" r:id="rId1"/>
    <sheet name="Folha2" sheetId="2" r:id="rId2"/>
    <sheet name="Folha3" sheetId="3" r:id="rId3"/>
  </sheets>
  <definedNames>
    <definedName name="_xlnm._FilterDatabase" localSheetId="0" hidden="1">Folha1!$F$20:$G$20</definedName>
    <definedName name="_xlnm.Print_Area" localSheetId="0">Folha1!$B$3:$H$60</definedName>
  </definedNames>
  <calcPr calcId="125725"/>
</workbook>
</file>

<file path=xl/calcChain.xml><?xml version="1.0" encoding="utf-8"?>
<calcChain xmlns="http://schemas.openxmlformats.org/spreadsheetml/2006/main">
  <c r="G34" i="1"/>
  <c r="G30"/>
  <c r="G28"/>
  <c r="G32"/>
  <c r="G18"/>
  <c r="G20"/>
  <c r="G22" s="1"/>
  <c r="G38"/>
  <c r="B11"/>
  <c r="F11"/>
  <c r="D22"/>
  <c r="C47" l="1"/>
  <c r="G24"/>
  <c r="C51"/>
  <c r="C53" l="1"/>
  <c r="F53" s="1"/>
  <c r="F51"/>
  <c r="F48"/>
  <c r="F58" l="1"/>
  <c r="F60" s="1"/>
</calcChain>
</file>

<file path=xl/sharedStrings.xml><?xml version="1.0" encoding="utf-8"?>
<sst xmlns="http://schemas.openxmlformats.org/spreadsheetml/2006/main" count="71" uniqueCount="71">
  <si>
    <t>Sim</t>
  </si>
  <si>
    <t>Ano da primeira licença de utilização</t>
  </si>
  <si>
    <t>Número de frações afetas a comércio ou serviços</t>
  </si>
  <si>
    <t>anterior a 1951</t>
  </si>
  <si>
    <t>Não</t>
  </si>
  <si>
    <t>Edifício inserido em Área de Reabilitação Urbana (ARU)</t>
  </si>
  <si>
    <t>Péssimo</t>
  </si>
  <si>
    <t>Mau</t>
  </si>
  <si>
    <t>Médio</t>
  </si>
  <si>
    <t>Bom</t>
  </si>
  <si>
    <t>Excelente</t>
  </si>
  <si>
    <t>As obras irão repor a condições existentes à data da construção</t>
  </si>
  <si>
    <t>Certidão para isenção do IMI durante 2 anos</t>
  </si>
  <si>
    <t>Certidão para isenção do IMI durante 5 anos (ARU)</t>
  </si>
  <si>
    <t>TOTAL DOS BENEFÍCIOS CONTABILIZÁVEIS</t>
  </si>
  <si>
    <t>INCENTIVOS À REABILITAÇÃO URBANA</t>
  </si>
  <si>
    <t>QUESTIONÁRIO / FORMULÁRIO</t>
  </si>
  <si>
    <t>Isenções de IMI</t>
  </si>
  <si>
    <t>CÂMARA MUNICIPAL DA AMADORA</t>
  </si>
  <si>
    <t>DEPARTAMENTO DE HABITAÇÃO E REQUALIFICAÇÃO URBANA</t>
  </si>
  <si>
    <t>DIVISÃO DE RECUPERAÇÃO DO PARQUE HABITACIONAL PRIVADO</t>
  </si>
  <si>
    <t>Rua</t>
  </si>
  <si>
    <t>Praceta</t>
  </si>
  <si>
    <t>Praça</t>
  </si>
  <si>
    <t>Estrada</t>
  </si>
  <si>
    <t>Largo</t>
  </si>
  <si>
    <t>Travessa</t>
  </si>
  <si>
    <t>Beco</t>
  </si>
  <si>
    <t>Alameda</t>
  </si>
  <si>
    <t>Avenida</t>
  </si>
  <si>
    <t>Alfragide</t>
  </si>
  <si>
    <t>Alfornelos</t>
  </si>
  <si>
    <t>Brandoa</t>
  </si>
  <si>
    <t>Buraca</t>
  </si>
  <si>
    <t>Damaia</t>
  </si>
  <si>
    <t>Falagueira</t>
  </si>
  <si>
    <t>Mina</t>
  </si>
  <si>
    <t>Reboleira</t>
  </si>
  <si>
    <t>Venda Nova</t>
  </si>
  <si>
    <t>Venteira</t>
  </si>
  <si>
    <t>S. Brás</t>
  </si>
  <si>
    <t>Vai licenciar ou demolir as construções não licenciadas</t>
  </si>
  <si>
    <t>Preencher os campos sombreados</t>
  </si>
  <si>
    <t>Hora                                                                                                     Data</t>
  </si>
  <si>
    <t xml:space="preserve">Comparticipação de 20% do valor das obras </t>
  </si>
  <si>
    <t>Tipo de via</t>
  </si>
  <si>
    <t>Morada</t>
  </si>
  <si>
    <t>Freguesia</t>
  </si>
  <si>
    <t>Estado de Conservação do imóvel (última avaliação camarária)</t>
  </si>
  <si>
    <t>REABILITA +</t>
  </si>
  <si>
    <t>Obras não licenciadas nas áreas a reabilitar (marquises, anexos, etc.)</t>
  </si>
  <si>
    <t>Número total  de frações autónomas (excluindo garagens ou arrecadações)</t>
  </si>
  <si>
    <t>Valor das obras de reabilitação nas partes comuns ou de uso comum (com IVA)</t>
  </si>
  <si>
    <t>Tenciona candidatar-se ao programa REABILITA +</t>
  </si>
  <si>
    <t>1.</t>
  </si>
  <si>
    <t>1.1.</t>
  </si>
  <si>
    <t>1.2.</t>
  </si>
  <si>
    <t>2.</t>
  </si>
  <si>
    <t>3.</t>
  </si>
  <si>
    <t>4.</t>
  </si>
  <si>
    <t>4.1.</t>
  </si>
  <si>
    <t>4.2.</t>
  </si>
  <si>
    <t>4.3.</t>
  </si>
  <si>
    <t>4.4.1.</t>
  </si>
  <si>
    <t>4.4.2.</t>
  </si>
  <si>
    <t>4.5.</t>
  </si>
  <si>
    <t>Valor anual do IMI (da totalidade do prédio)</t>
  </si>
  <si>
    <t>PODE BENEFICIAR DE:</t>
  </si>
  <si>
    <t>PERCENTAGEM DO APOIO</t>
  </si>
  <si>
    <t>VALORES</t>
  </si>
  <si>
    <t>Pode também beneficiar de outros incentivos (em sede de IRS, IRC, IMT e mais-valias), previstos no artigo 71.º (Incentivos à Reabilitação Urbana) da Lei n.º 64-A/2008, de 31 de dezembro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</si>
</sst>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yyyy"/>
    <numFmt numFmtId="166" formatCode="h:mm;@"/>
  </numFmts>
  <fonts count="2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8"/>
      <color indexed="55"/>
      <name val="Arial"/>
      <family val="2"/>
    </font>
    <font>
      <i/>
      <sz val="11"/>
      <name val="Arial"/>
      <family val="2"/>
    </font>
    <font>
      <i/>
      <sz val="11"/>
      <color indexed="10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b/>
      <sz val="10"/>
      <color indexed="55"/>
      <name val="Arial"/>
      <family val="2"/>
    </font>
    <font>
      <b/>
      <sz val="6"/>
      <color indexed="55"/>
      <name val="Arial"/>
      <family val="2"/>
    </font>
    <font>
      <b/>
      <i/>
      <sz val="8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indexed="22"/>
      <name val="Arial"/>
      <family val="2"/>
    </font>
    <font>
      <b/>
      <sz val="10"/>
      <color indexed="2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rgb="FFC0C0C0"/>
      <name val="Arial"/>
      <family val="2"/>
    </font>
    <font>
      <b/>
      <sz val="10"/>
      <color rgb="FFC0C0C0"/>
      <name val="Arial"/>
      <family val="2"/>
    </font>
    <font>
      <sz val="10"/>
      <color rgb="FFC0C0C0"/>
      <name val="Arial"/>
      <family val="2"/>
    </font>
    <font>
      <b/>
      <i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31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NumberFormat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166" fontId="6" fillId="0" borderId="1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4" fontId="4" fillId="0" borderId="9" xfId="0" applyNumberFormat="1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11" fillId="3" borderId="12" xfId="0" applyFont="1" applyFill="1" applyBorder="1" applyAlignment="1" applyProtection="1">
      <alignment horizontal="right" vertical="center"/>
      <protection locked="0" hidden="1"/>
    </xf>
    <xf numFmtId="0" fontId="11" fillId="3" borderId="13" xfId="0" applyNumberFormat="1" applyFont="1" applyFill="1" applyBorder="1" applyAlignment="1" applyProtection="1">
      <alignment horizontal="center" vertical="center"/>
      <protection hidden="1"/>
    </xf>
    <xf numFmtId="0" fontId="11" fillId="3" borderId="13" xfId="0" applyFont="1" applyFill="1" applyBorder="1" applyAlignment="1" applyProtection="1">
      <alignment vertical="center"/>
      <protection locked="0" hidden="1"/>
    </xf>
    <xf numFmtId="0" fontId="12" fillId="3" borderId="13" xfId="0" applyFont="1" applyFill="1" applyBorder="1" applyAlignment="1" applyProtection="1">
      <alignment vertical="center"/>
      <protection hidden="1"/>
    </xf>
    <xf numFmtId="164" fontId="11" fillId="3" borderId="13" xfId="0" applyNumberFormat="1" applyFont="1" applyFill="1" applyBorder="1" applyAlignment="1" applyProtection="1">
      <alignment horizontal="left" vertical="center"/>
      <protection locked="0" hidden="1"/>
    </xf>
    <xf numFmtId="0" fontId="0" fillId="3" borderId="13" xfId="0" applyNumberFormat="1" applyFill="1" applyBorder="1" applyAlignment="1" applyProtection="1">
      <alignment horizontal="center" vertical="center"/>
      <protection hidden="1"/>
    </xf>
    <xf numFmtId="164" fontId="0" fillId="3" borderId="11" xfId="0" applyNumberForma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1" fillId="0" borderId="0" xfId="0" applyFont="1" applyFill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1" fillId="0" borderId="20" xfId="0" applyFont="1" applyBorder="1" applyAlignment="1" applyProtection="1">
      <alignment horizontal="right" vertical="center"/>
      <protection hidden="1"/>
    </xf>
    <xf numFmtId="0" fontId="1" fillId="0" borderId="7" xfId="0" applyNumberFormat="1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vertical="center"/>
      <protection hidden="1"/>
    </xf>
    <xf numFmtId="164" fontId="17" fillId="0" borderId="7" xfId="0" applyNumberFormat="1" applyFont="1" applyBorder="1" applyAlignment="1" applyProtection="1">
      <alignment horizontal="center" vertical="center"/>
      <protection hidden="1"/>
    </xf>
    <xf numFmtId="0" fontId="0" fillId="0" borderId="7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22" fillId="0" borderId="14" xfId="0" applyFont="1" applyBorder="1" applyAlignment="1" applyProtection="1">
      <alignment horizontal="right" vertical="center"/>
      <protection hidden="1"/>
    </xf>
    <xf numFmtId="0" fontId="22" fillId="0" borderId="0" xfId="0" applyNumberFormat="1" applyFont="1" applyBorder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center" vertical="center"/>
      <protection hidden="1"/>
    </xf>
    <xf numFmtId="0" fontId="0" fillId="0" borderId="0" xfId="0" applyNumberFormat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0" fontId="1" fillId="0" borderId="14" xfId="0" applyFont="1" applyFill="1" applyBorder="1" applyAlignment="1" applyProtection="1">
      <alignment horizontal="right"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vertical="center"/>
      <protection hidden="1"/>
    </xf>
    <xf numFmtId="164" fontId="8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3" fillId="0" borderId="0" xfId="0" applyNumberFormat="1" applyFont="1" applyAlignment="1" applyProtection="1">
      <alignment horizontal="center" vertical="center"/>
      <protection hidden="1"/>
    </xf>
    <xf numFmtId="49" fontId="22" fillId="0" borderId="14" xfId="0" applyNumberFormat="1" applyFont="1" applyBorder="1" applyAlignment="1" applyProtection="1">
      <alignment horizontal="right" vertical="center"/>
      <protection hidden="1"/>
    </xf>
    <xf numFmtId="164" fontId="8" fillId="0" borderId="7" xfId="0" applyNumberFormat="1" applyFont="1" applyFill="1" applyBorder="1" applyAlignment="1" applyProtection="1">
      <alignment horizontal="center" vertical="center"/>
      <protection hidden="1"/>
    </xf>
    <xf numFmtId="0" fontId="19" fillId="0" borderId="14" xfId="0" applyFont="1" applyFill="1" applyBorder="1" applyAlignment="1" applyProtection="1">
      <alignment horizontal="right" vertical="center"/>
      <protection hidden="1"/>
    </xf>
    <xf numFmtId="164" fontId="3" fillId="0" borderId="4" xfId="0" applyNumberFormat="1" applyFont="1" applyBorder="1" applyAlignment="1" applyProtection="1">
      <alignment horizontal="center" vertical="center"/>
      <protection hidden="1"/>
    </xf>
    <xf numFmtId="164" fontId="9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22" fillId="0" borderId="14" xfId="0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vertical="center"/>
      <protection hidden="1"/>
    </xf>
    <xf numFmtId="164" fontId="8" fillId="2" borderId="10" xfId="0" applyNumberFormat="1" applyFont="1" applyFill="1" applyBorder="1" applyAlignment="1" applyProtection="1">
      <alignment horizontal="right" vertical="center"/>
      <protection locked="0" hidden="1"/>
    </xf>
    <xf numFmtId="0" fontId="2" fillId="0" borderId="4" xfId="0" applyFont="1" applyFill="1" applyBorder="1" applyAlignment="1" applyProtection="1">
      <alignment vertical="center"/>
      <protection hidden="1"/>
    </xf>
    <xf numFmtId="49" fontId="3" fillId="0" borderId="14" xfId="0" applyNumberFormat="1" applyFont="1" applyBorder="1" applyAlignment="1" applyProtection="1">
      <alignment horizontal="right" vertical="center"/>
      <protection hidden="1"/>
    </xf>
    <xf numFmtId="0" fontId="3" fillId="0" borderId="0" xfId="0" applyNumberFormat="1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right"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1" fontId="8" fillId="2" borderId="10" xfId="0" applyNumberFormat="1" applyFont="1" applyFill="1" applyBorder="1" applyAlignment="1" applyProtection="1">
      <alignment horizontal="center" vertical="center"/>
      <protection locked="0" hidden="1"/>
    </xf>
    <xf numFmtId="1" fontId="8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NumberFormat="1" applyFont="1" applyAlignment="1" applyProtection="1">
      <alignment horizontal="center" vertical="center"/>
      <protection hidden="1"/>
    </xf>
    <xf numFmtId="165" fontId="8" fillId="0" borderId="0" xfId="0" applyNumberFormat="1" applyFont="1" applyFill="1" applyBorder="1" applyAlignment="1" applyProtection="1">
      <alignment horizontal="center" vertical="center"/>
      <protection hidden="1"/>
    </xf>
    <xf numFmtId="164" fontId="8" fillId="0" borderId="0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Alignment="1" applyProtection="1">
      <alignment vertical="center"/>
      <protection hidden="1"/>
    </xf>
    <xf numFmtId="0" fontId="22" fillId="0" borderId="16" xfId="0" applyFont="1" applyBorder="1" applyAlignment="1" applyProtection="1">
      <alignment horizontal="right" vertical="center"/>
      <protection hidden="1"/>
    </xf>
    <xf numFmtId="0" fontId="22" fillId="0" borderId="5" xfId="0" applyNumberFormat="1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164" fontId="0" fillId="0" borderId="5" xfId="0" applyNumberFormat="1" applyBorder="1" applyAlignment="1" applyProtection="1">
      <alignment horizontal="center" vertical="center"/>
      <protection hidden="1"/>
    </xf>
    <xf numFmtId="0" fontId="0" fillId="0" borderId="5" xfId="0" applyNumberFormat="1" applyBorder="1" applyAlignment="1" applyProtection="1">
      <alignment horizontal="center" vertical="center"/>
      <protection hidden="1"/>
    </xf>
    <xf numFmtId="164" fontId="0" fillId="0" borderId="6" xfId="0" applyNumberForma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vertical="center"/>
      <protection hidden="1"/>
    </xf>
    <xf numFmtId="164" fontId="0" fillId="0" borderId="0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1" fillId="4" borderId="15" xfId="0" applyFont="1" applyFill="1" applyBorder="1" applyAlignment="1" applyProtection="1">
      <alignment vertical="center"/>
      <protection hidden="1"/>
    </xf>
    <xf numFmtId="0" fontId="1" fillId="4" borderId="7" xfId="0" applyNumberFormat="1" applyFont="1" applyFill="1" applyBorder="1" applyAlignment="1" applyProtection="1">
      <alignment horizontal="center" vertical="center"/>
      <protection hidden="1"/>
    </xf>
    <xf numFmtId="0" fontId="1" fillId="4" borderId="7" xfId="0" applyFont="1" applyFill="1" applyBorder="1" applyAlignment="1" applyProtection="1">
      <alignment vertical="center"/>
      <protection hidden="1"/>
    </xf>
    <xf numFmtId="164" fontId="1" fillId="4" borderId="7" xfId="0" applyNumberFormat="1" applyFont="1" applyFill="1" applyBorder="1" applyAlignment="1" applyProtection="1">
      <alignment horizontal="center" vertical="center"/>
      <protection hidden="1"/>
    </xf>
    <xf numFmtId="0" fontId="0" fillId="4" borderId="7" xfId="0" applyNumberFormat="1" applyFill="1" applyBorder="1" applyAlignment="1" applyProtection="1">
      <alignment horizontal="center" vertical="center"/>
      <protection hidden="1"/>
    </xf>
    <xf numFmtId="164" fontId="0" fillId="4" borderId="8" xfId="0" applyNumberFormat="1" applyFill="1" applyBorder="1" applyAlignment="1" applyProtection="1">
      <alignment horizontal="center" vertical="center"/>
      <protection hidden="1"/>
    </xf>
    <xf numFmtId="0" fontId="1" fillId="4" borderId="14" xfId="0" applyFont="1" applyFill="1" applyBorder="1" applyAlignment="1" applyProtection="1">
      <alignment vertical="center"/>
      <protection hidden="1"/>
    </xf>
    <xf numFmtId="0" fontId="1" fillId="4" borderId="0" xfId="0" applyNumberFormat="1" applyFont="1" applyFill="1" applyAlignment="1" applyProtection="1">
      <alignment horizontal="center" vertical="center"/>
      <protection hidden="1"/>
    </xf>
    <xf numFmtId="0" fontId="21" fillId="4" borderId="0" xfId="0" applyFont="1" applyFill="1" applyAlignment="1" applyProtection="1">
      <alignment horizontal="center" vertical="center"/>
      <protection hidden="1"/>
    </xf>
    <xf numFmtId="164" fontId="4" fillId="4" borderId="0" xfId="0" applyNumberFormat="1" applyFont="1" applyFill="1" applyAlignment="1" applyProtection="1">
      <alignment horizontal="center" vertical="center" wrapText="1"/>
      <protection hidden="1"/>
    </xf>
    <xf numFmtId="0" fontId="0" fillId="4" borderId="0" xfId="0" applyNumberFormat="1" applyFill="1" applyAlignment="1" applyProtection="1">
      <alignment horizontal="center" vertical="center"/>
      <protection hidden="1"/>
    </xf>
    <xf numFmtId="164" fontId="0" fillId="4" borderId="4" xfId="0" applyNumberFormat="1" applyFill="1" applyBorder="1" applyAlignment="1" applyProtection="1">
      <alignment horizontal="center" vertical="center"/>
      <protection hidden="1"/>
    </xf>
    <xf numFmtId="0" fontId="22" fillId="4" borderId="14" xfId="0" applyFont="1" applyFill="1" applyBorder="1" applyAlignment="1" applyProtection="1">
      <alignment vertical="center"/>
      <protection hidden="1"/>
    </xf>
    <xf numFmtId="0" fontId="22" fillId="4" borderId="0" xfId="0" applyNumberFormat="1" applyFont="1" applyFill="1" applyAlignment="1" applyProtection="1">
      <alignment horizontal="center" vertical="center"/>
      <protection hidden="1"/>
    </xf>
    <xf numFmtId="0" fontId="24" fillId="4" borderId="0" xfId="0" applyFont="1" applyFill="1" applyBorder="1" applyAlignment="1" applyProtection="1">
      <alignment horizontal="left" vertical="center"/>
      <protection hidden="1"/>
    </xf>
    <xf numFmtId="0" fontId="25" fillId="4" borderId="0" xfId="0" applyFont="1" applyFill="1" applyBorder="1" applyAlignment="1" applyProtection="1">
      <alignment horizontal="center" vertical="center"/>
      <protection hidden="1"/>
    </xf>
    <xf numFmtId="164" fontId="26" fillId="4" borderId="0" xfId="0" applyNumberFormat="1" applyFont="1" applyFill="1" applyBorder="1" applyAlignment="1" applyProtection="1">
      <alignment horizontal="center" vertical="center"/>
      <protection hidden="1"/>
    </xf>
    <xf numFmtId="0" fontId="26" fillId="4" borderId="19" xfId="0" applyFont="1" applyFill="1" applyBorder="1" applyAlignment="1" applyProtection="1">
      <alignment horizontal="right" vertical="center"/>
      <protection hidden="1"/>
    </xf>
    <xf numFmtId="0" fontId="26" fillId="4" borderId="0" xfId="0" applyFont="1" applyFill="1" applyBorder="1" applyAlignment="1" applyProtection="1">
      <alignment horizontal="right" vertical="center"/>
      <protection hidden="1"/>
    </xf>
    <xf numFmtId="164" fontId="25" fillId="4" borderId="19" xfId="0" applyNumberFormat="1" applyFont="1" applyFill="1" applyBorder="1" applyAlignment="1" applyProtection="1">
      <alignment horizontal="right" vertical="center"/>
      <protection hidden="1"/>
    </xf>
    <xf numFmtId="0" fontId="26" fillId="4" borderId="0" xfId="0" applyFont="1" applyFill="1" applyBorder="1" applyAlignment="1" applyProtection="1">
      <alignment vertical="center"/>
      <protection hidden="1"/>
    </xf>
    <xf numFmtId="0" fontId="26" fillId="4" borderId="0" xfId="0" applyFont="1" applyFill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4" borderId="0" xfId="0" applyNumberFormat="1" applyFill="1" applyAlignment="1" applyProtection="1">
      <alignment vertical="center"/>
      <protection hidden="1"/>
    </xf>
    <xf numFmtId="0" fontId="0" fillId="4" borderId="4" xfId="0" applyFill="1" applyBorder="1" applyAlignment="1" applyProtection="1">
      <alignment vertical="center"/>
      <protection hidden="1"/>
    </xf>
    <xf numFmtId="0" fontId="22" fillId="4" borderId="18" xfId="0" applyNumberFormat="1" applyFont="1" applyFill="1" applyBorder="1" applyAlignment="1" applyProtection="1">
      <alignment horizontal="center" vertical="center"/>
      <protection hidden="1"/>
    </xf>
    <xf numFmtId="0" fontId="22" fillId="4" borderId="0" xfId="0" applyNumberFormat="1" applyFont="1" applyFill="1" applyBorder="1" applyAlignment="1" applyProtection="1">
      <alignment horizontal="center" vertical="center"/>
      <protection hidden="1"/>
    </xf>
    <xf numFmtId="164" fontId="25" fillId="4" borderId="0" xfId="0" applyNumberFormat="1" applyFont="1" applyFill="1" applyBorder="1" applyAlignment="1" applyProtection="1">
      <alignment horizontal="right" vertical="center"/>
      <protection hidden="1"/>
    </xf>
    <xf numFmtId="0" fontId="22" fillId="4" borderId="16" xfId="0" applyFont="1" applyFill="1" applyBorder="1" applyAlignment="1" applyProtection="1">
      <alignment vertical="center"/>
      <protection hidden="1"/>
    </xf>
    <xf numFmtId="0" fontId="22" fillId="4" borderId="5" xfId="0" applyNumberFormat="1" applyFont="1" applyFill="1" applyBorder="1" applyAlignment="1" applyProtection="1">
      <alignment horizontal="center" vertical="center"/>
      <protection hidden="1"/>
    </xf>
    <xf numFmtId="0" fontId="22" fillId="4" borderId="5" xfId="0" applyFont="1" applyFill="1" applyBorder="1" applyAlignment="1" applyProtection="1">
      <alignment vertical="center"/>
      <protection hidden="1"/>
    </xf>
    <xf numFmtId="164" fontId="22" fillId="4" borderId="5" xfId="0" applyNumberFormat="1" applyFont="1" applyFill="1" applyBorder="1" applyAlignment="1" applyProtection="1">
      <alignment horizontal="center" vertical="center"/>
      <protection hidden="1"/>
    </xf>
    <xf numFmtId="0" fontId="0" fillId="4" borderId="5" xfId="0" applyNumberFormat="1" applyFill="1" applyBorder="1" applyAlignment="1" applyProtection="1">
      <alignment horizontal="center" vertical="center"/>
      <protection hidden="1"/>
    </xf>
    <xf numFmtId="164" fontId="0" fillId="4" borderId="6" xfId="0" applyNumberFormat="1" applyFill="1" applyBorder="1" applyAlignment="1" applyProtection="1">
      <alignment horizontal="center" vertical="center"/>
      <protection hidden="1"/>
    </xf>
    <xf numFmtId="14" fontId="0" fillId="0" borderId="0" xfId="0" applyNumberFormat="1" applyAlignment="1" applyProtection="1">
      <alignment vertical="center"/>
      <protection hidden="1"/>
    </xf>
    <xf numFmtId="164" fontId="22" fillId="0" borderId="0" xfId="0" applyNumberFormat="1" applyFont="1" applyBorder="1" applyAlignment="1" applyProtection="1">
      <alignment horizontal="center" vertical="center"/>
      <protection hidden="1"/>
    </xf>
    <xf numFmtId="164" fontId="20" fillId="0" borderId="17" xfId="0" applyNumberFormat="1" applyFont="1" applyBorder="1" applyAlignment="1" applyProtection="1">
      <alignment horizontal="right" vertical="center"/>
      <protection hidden="1"/>
    </xf>
    <xf numFmtId="164" fontId="4" fillId="0" borderId="0" xfId="0" applyNumberFormat="1" applyFont="1" applyBorder="1" applyAlignment="1" applyProtection="1">
      <alignment horizontal="right" vertical="center"/>
      <protection hidden="1"/>
    </xf>
    <xf numFmtId="10" fontId="4" fillId="0" borderId="10" xfId="0" applyNumberFormat="1" applyFont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hidden="1"/>
    </xf>
    <xf numFmtId="1" fontId="0" fillId="0" borderId="0" xfId="0" applyNumberFormat="1" applyBorder="1" applyAlignment="1" applyProtection="1">
      <alignment horizontal="center" vertical="center"/>
      <protection hidden="1"/>
    </xf>
    <xf numFmtId="165" fontId="0" fillId="0" borderId="0" xfId="0" applyNumberFormat="1" applyBorder="1" applyAlignment="1" applyProtection="1">
      <alignment horizontal="center" vertical="center"/>
      <protection hidden="1"/>
    </xf>
    <xf numFmtId="1" fontId="0" fillId="0" borderId="3" xfId="0" applyNumberFormat="1" applyBorder="1" applyAlignment="1" applyProtection="1">
      <alignment horizontal="center" vertical="center"/>
      <protection hidden="1"/>
    </xf>
    <xf numFmtId="164" fontId="0" fillId="0" borderId="1" xfId="0" applyNumberFormat="1" applyBorder="1" applyAlignment="1" applyProtection="1">
      <alignment horizontal="center" vertical="center"/>
      <protection hidden="1"/>
    </xf>
    <xf numFmtId="164" fontId="0" fillId="0" borderId="3" xfId="0" applyNumberFormat="1" applyBorder="1" applyAlignment="1" applyProtection="1">
      <alignment horizontal="center" vertical="center"/>
      <protection hidden="1"/>
    </xf>
    <xf numFmtId="164" fontId="0" fillId="0" borderId="2" xfId="0" applyNumberFormat="1" applyBorder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left" vertical="center"/>
      <protection hidden="1"/>
    </xf>
    <xf numFmtId="0" fontId="6" fillId="4" borderId="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</cellXfs>
  <cellStyles count="1">
    <cellStyle name="Normal" xfId="0" builtinId="0"/>
  </cellStyles>
  <dxfs count="43">
    <dxf>
      <font>
        <color theme="0"/>
      </font>
      <border>
        <left/>
        <right/>
        <top/>
        <bottom/>
        <vertical/>
        <horizontal/>
      </border>
    </dxf>
    <dxf>
      <font>
        <color auto="1"/>
      </font>
    </dxf>
    <dxf>
      <font>
        <color theme="0" tint="-0.24994659260841701"/>
      </font>
    </dxf>
    <dxf>
      <font>
        <color theme="0"/>
      </font>
      <fill>
        <patternFill patternType="solid">
          <bgColor theme="0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condense val="0"/>
        <extend val="0"/>
        <color indexed="22"/>
      </font>
      <border>
        <left/>
        <right/>
        <top/>
        <bottom/>
      </border>
    </dxf>
    <dxf>
      <font>
        <condense val="0"/>
        <extend val="0"/>
        <color indexed="22"/>
      </font>
      <border>
        <left style="thin">
          <color indexed="64"/>
        </left>
        <right/>
        <top/>
        <bottom/>
      </border>
    </dxf>
    <dxf>
      <font>
        <condense val="0"/>
        <extend val="0"/>
        <color indexed="22"/>
      </font>
      <border>
        <left/>
        <right/>
        <top/>
        <bottom/>
      </border>
    </dxf>
    <dxf>
      <font>
        <condense val="0"/>
        <extend val="0"/>
        <color indexed="22"/>
      </font>
    </dxf>
    <dxf>
      <font>
        <color theme="0" tint="-0.24994659260841701"/>
      </font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</dxf>
    <dxf>
      <font>
        <color theme="0"/>
      </font>
      <fill>
        <patternFill patternType="none">
          <bgColor auto="1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 tint="-0.24994659260841701"/>
      </font>
    </dxf>
    <dxf>
      <font>
        <color theme="0"/>
      </font>
      <fill>
        <patternFill patternType="none">
          <bgColor auto="1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 tint="-0.24994659260841701"/>
      </font>
    </dxf>
    <dxf>
      <font>
        <color theme="0"/>
      </font>
      <fill>
        <patternFill patternType="solid">
          <bgColor theme="0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/>
      </font>
      <fill>
        <patternFill patternType="solid">
          <bgColor theme="0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color theme="0" tint="-0.24994659260841701"/>
      </font>
    </dxf>
    <dxf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top style="thin">
          <color auto="1"/>
        </top>
        <bottom style="thin">
          <color auto="1"/>
        </bottom>
      </border>
    </dxf>
    <dxf>
      <font>
        <color theme="0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auto="1"/>
      </font>
      <border>
        <left style="thin">
          <color indexed="64"/>
        </left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color theme="0" tint="-0.24994659260841701"/>
      </font>
      <border>
        <left/>
        <right/>
        <top/>
        <bottom/>
      </border>
    </dxf>
    <dxf>
      <font>
        <condense val="0"/>
        <extend val="0"/>
        <color indexed="22"/>
      </font>
    </dxf>
    <dxf>
      <font>
        <condense val="0"/>
        <extend val="0"/>
        <color auto="1"/>
      </font>
      <border>
        <left style="thin">
          <color indexed="64"/>
        </left>
        <right/>
        <top/>
        <bottom/>
      </border>
    </dxf>
    <dxf>
      <font>
        <condense val="0"/>
        <extend val="0"/>
        <color indexed="22"/>
      </font>
      <border>
        <left style="thin">
          <color indexed="64"/>
        </left>
        <right/>
        <top/>
        <bottom/>
      </border>
    </dxf>
    <dxf>
      <font>
        <condense val="0"/>
        <extend val="0"/>
        <color indexed="22"/>
      </font>
      <border>
        <left/>
        <right/>
        <top/>
        <bottom/>
      </border>
    </dxf>
    <dxf>
      <font>
        <condense val="0"/>
        <extend val="0"/>
        <color indexed="10"/>
      </font>
    </dxf>
    <dxf>
      <font>
        <condense val="0"/>
        <extend val="0"/>
        <color auto="1"/>
      </font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colors>
    <mruColors>
      <color rgb="FFC0C0C0"/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123825</xdr:rowOff>
    </xdr:from>
    <xdr:to>
      <xdr:col>3</xdr:col>
      <xdr:colOff>876300</xdr:colOff>
      <xdr:row>6</xdr:row>
      <xdr:rowOff>104775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447675"/>
          <a:ext cx="13811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B3:K259"/>
  <sheetViews>
    <sheetView showGridLines="0" tabSelected="1" workbookViewId="0">
      <selection activeCell="B13" sqref="B13"/>
    </sheetView>
  </sheetViews>
  <sheetFormatPr defaultRowHeight="12.75"/>
  <cols>
    <col min="1" max="1" width="9.140625" style="1"/>
    <col min="2" max="2" width="11.140625" style="1" customWidth="1"/>
    <col min="3" max="3" width="5.5703125" style="2" hidden="1" customWidth="1"/>
    <col min="4" max="4" width="65.7109375" style="1" customWidth="1"/>
    <col min="5" max="5" width="1.140625" style="1" customWidth="1"/>
    <col min="6" max="6" width="11.85546875" style="3" customWidth="1"/>
    <col min="7" max="7" width="7.140625" style="2" hidden="1" customWidth="1"/>
    <col min="8" max="8" width="1" style="3" customWidth="1"/>
    <col min="9" max="9" width="3.42578125" style="1" customWidth="1"/>
    <col min="10" max="10" width="30.28515625" style="1" customWidth="1"/>
    <col min="11" max="11" width="10.140625" style="1" bestFit="1" customWidth="1"/>
    <col min="12" max="16384" width="9.140625" style="1"/>
  </cols>
  <sheetData>
    <row r="3" spans="2:8">
      <c r="D3" s="123"/>
      <c r="E3" s="124"/>
      <c r="F3" s="124"/>
    </row>
    <row r="4" spans="2:8">
      <c r="D4" s="125" t="s">
        <v>18</v>
      </c>
      <c r="E4" s="125"/>
      <c r="F4" s="125"/>
    </row>
    <row r="5" spans="2:8">
      <c r="D5" s="122" t="s">
        <v>19</v>
      </c>
      <c r="E5" s="122"/>
      <c r="F5" s="122"/>
    </row>
    <row r="6" spans="2:8">
      <c r="D6" s="128" t="s">
        <v>20</v>
      </c>
      <c r="E6" s="128"/>
      <c r="F6" s="128"/>
    </row>
    <row r="7" spans="2:8">
      <c r="D7" s="129"/>
      <c r="E7" s="129"/>
      <c r="F7" s="129"/>
    </row>
    <row r="8" spans="2:8" ht="22.5" customHeight="1">
      <c r="D8" s="4"/>
      <c r="E8" s="4"/>
      <c r="F8" s="4"/>
    </row>
    <row r="9" spans="2:8" ht="18.75">
      <c r="B9" s="126" t="s">
        <v>15</v>
      </c>
      <c r="C9" s="127"/>
      <c r="D9" s="127"/>
      <c r="E9" s="127"/>
      <c r="F9" s="127"/>
    </row>
    <row r="10" spans="2:8" ht="22.5" customHeight="1" thickBot="1">
      <c r="E10" s="4"/>
      <c r="F10" s="4"/>
    </row>
    <row r="11" spans="2:8" ht="16.5" customHeight="1" thickBot="1">
      <c r="B11" s="5">
        <f ca="1">NOW()</f>
        <v>41481.701203472221</v>
      </c>
      <c r="D11" s="6" t="s">
        <v>43</v>
      </c>
      <c r="E11" s="7"/>
      <c r="F11" s="8">
        <f ca="1">TODAY()</f>
        <v>41481</v>
      </c>
    </row>
    <row r="12" spans="2:8" ht="22.5" customHeight="1" thickBot="1">
      <c r="D12" s="9" t="s">
        <v>42</v>
      </c>
      <c r="E12" s="4"/>
      <c r="F12" s="4"/>
    </row>
    <row r="13" spans="2:8" ht="20.25" customHeight="1" thickBot="1">
      <c r="B13" s="10" t="s">
        <v>45</v>
      </c>
      <c r="C13" s="11"/>
      <c r="D13" s="12" t="s">
        <v>46</v>
      </c>
      <c r="E13" s="13"/>
      <c r="F13" s="14" t="s">
        <v>47</v>
      </c>
      <c r="G13" s="15"/>
      <c r="H13" s="16"/>
    </row>
    <row r="14" spans="2:8" ht="18.75" customHeight="1">
      <c r="B14" s="17"/>
      <c r="D14" s="4"/>
      <c r="E14" s="4"/>
      <c r="F14" s="4"/>
    </row>
    <row r="15" spans="2:8" ht="21" customHeight="1">
      <c r="D15" s="18" t="s">
        <v>16</v>
      </c>
      <c r="E15" s="19"/>
    </row>
    <row r="16" spans="2:8" ht="6.75" customHeight="1">
      <c r="B16" s="20"/>
      <c r="C16" s="21"/>
      <c r="D16" s="22"/>
      <c r="E16" s="22"/>
      <c r="F16" s="23"/>
      <c r="G16" s="24"/>
      <c r="H16" s="25"/>
    </row>
    <row r="17" spans="2:10" ht="6.75" customHeight="1">
      <c r="B17" s="26"/>
      <c r="C17" s="27"/>
      <c r="D17" s="19"/>
      <c r="E17" s="19"/>
      <c r="F17" s="28"/>
      <c r="G17" s="29"/>
      <c r="H17" s="30"/>
    </row>
    <row r="18" spans="2:10" ht="12.95" customHeight="1">
      <c r="B18" s="31" t="s">
        <v>54</v>
      </c>
      <c r="C18" s="27"/>
      <c r="D18" s="32" t="s">
        <v>5</v>
      </c>
      <c r="E18" s="33"/>
      <c r="F18" s="34"/>
      <c r="G18" s="35">
        <f>IF(AND(F18="sim",NOT(G16="não")),1,0)</f>
        <v>0</v>
      </c>
      <c r="H18" s="30"/>
    </row>
    <row r="19" spans="2:10" ht="6.95" customHeight="1">
      <c r="B19" s="36"/>
      <c r="C19" s="27"/>
      <c r="D19" s="32"/>
      <c r="E19" s="33"/>
      <c r="F19" s="37"/>
      <c r="H19" s="30"/>
    </row>
    <row r="20" spans="2:10" ht="12.95" customHeight="1">
      <c r="B20" s="38" t="s">
        <v>55</v>
      </c>
      <c r="C20" s="27"/>
      <c r="D20" s="32" t="s">
        <v>48</v>
      </c>
      <c r="E20" s="33"/>
      <c r="F20" s="34"/>
      <c r="G20" s="35" t="str">
        <f>IF(F18="Sim",F20,"")</f>
        <v/>
      </c>
      <c r="H20" s="39"/>
    </row>
    <row r="21" spans="2:10" ht="6.95" customHeight="1">
      <c r="B21" s="36"/>
      <c r="C21" s="27"/>
      <c r="D21" s="32"/>
      <c r="E21" s="33"/>
      <c r="F21" s="40"/>
      <c r="H21" s="30"/>
      <c r="I21" s="41"/>
    </row>
    <row r="22" spans="2:10" ht="12.95" customHeight="1">
      <c r="B22" s="31" t="s">
        <v>56</v>
      </c>
      <c r="C22" s="27"/>
      <c r="D22" s="32" t="str">
        <f>IF(F20="Péssimo","Prevê-se que após as obras o prédio passe a, pelo menos, Médio",IF(F20="Mau","Prevê-se que após as obras o prédio passe a, pelo menos, Bom",IF(F20="Médio","Prevê-se que após as obras o prédio passe a Excelente",IF(OR(F20="Bom",F20="Excelente"),"Não se pode candidatar à isenção do IMI durante 5 anos",""))))</f>
        <v/>
      </c>
      <c r="E22" s="33"/>
      <c r="F22" s="34"/>
      <c r="G22" s="35" t="str">
        <f>IF(OR(G20="Péssimo",G20="Mau",G20="Médio"),IF(F22="","",F22),"")</f>
        <v/>
      </c>
      <c r="H22" s="39"/>
      <c r="I22" s="41"/>
    </row>
    <row r="23" spans="2:10" ht="15.95" customHeight="1">
      <c r="B23" s="42"/>
      <c r="C23" s="27"/>
      <c r="D23" s="32"/>
      <c r="E23" s="33"/>
      <c r="F23" s="33"/>
      <c r="G23" s="35"/>
      <c r="H23" s="39"/>
      <c r="I23" s="41"/>
    </row>
    <row r="24" spans="2:10" ht="12.95" customHeight="1">
      <c r="B24" s="31" t="s">
        <v>57</v>
      </c>
      <c r="C24" s="27"/>
      <c r="D24" s="32" t="s">
        <v>11</v>
      </c>
      <c r="E24" s="43"/>
      <c r="F24" s="34"/>
      <c r="G24" s="35">
        <f>IF(AND(F24="sim",NOT(G22="não")),1,0)</f>
        <v>0</v>
      </c>
      <c r="H24" s="39"/>
      <c r="I24" s="41"/>
    </row>
    <row r="25" spans="2:10" ht="15.95" customHeight="1">
      <c r="B25" s="42"/>
      <c r="C25" s="27"/>
      <c r="D25" s="32"/>
      <c r="E25" s="44"/>
      <c r="F25" s="44"/>
      <c r="G25" s="35"/>
      <c r="H25" s="39"/>
      <c r="I25" s="41"/>
    </row>
    <row r="26" spans="2:10" ht="12.95" customHeight="1">
      <c r="B26" s="31" t="s">
        <v>58</v>
      </c>
      <c r="C26" s="27"/>
      <c r="D26" s="32" t="s">
        <v>66</v>
      </c>
      <c r="E26" s="43"/>
      <c r="F26" s="45"/>
      <c r="H26" s="30"/>
      <c r="I26" s="41"/>
    </row>
    <row r="27" spans="2:10" ht="15.95" customHeight="1">
      <c r="B27" s="36"/>
      <c r="C27" s="27"/>
      <c r="D27" s="32"/>
      <c r="E27" s="32"/>
      <c r="F27" s="32"/>
      <c r="H27" s="30"/>
      <c r="I27" s="41"/>
    </row>
    <row r="28" spans="2:10" ht="12.95" customHeight="1">
      <c r="B28" s="31" t="s">
        <v>59</v>
      </c>
      <c r="C28" s="27"/>
      <c r="D28" s="32" t="s">
        <v>53</v>
      </c>
      <c r="E28" s="46"/>
      <c r="F28" s="34"/>
      <c r="G28" s="35">
        <f>IF(F28="sim",1,0)</f>
        <v>0</v>
      </c>
      <c r="H28" s="30"/>
      <c r="J28" s="121"/>
    </row>
    <row r="29" spans="2:10" ht="6.95" customHeight="1">
      <c r="B29" s="47"/>
      <c r="C29" s="48"/>
      <c r="D29" s="32"/>
      <c r="E29" s="43"/>
      <c r="F29" s="37"/>
      <c r="H29" s="30"/>
      <c r="J29" s="121"/>
    </row>
    <row r="30" spans="2:10" ht="12.95" customHeight="1">
      <c r="B30" s="49" t="s">
        <v>60</v>
      </c>
      <c r="C30" s="27"/>
      <c r="D30" s="50" t="s">
        <v>51</v>
      </c>
      <c r="E30" s="51"/>
      <c r="F30" s="52"/>
      <c r="G30" s="2">
        <f>IF(F30&gt;1,1,0)</f>
        <v>0</v>
      </c>
      <c r="H30" s="30"/>
    </row>
    <row r="31" spans="2:10" ht="6.95" customHeight="1">
      <c r="B31" s="36"/>
      <c r="C31" s="27"/>
      <c r="D31" s="32"/>
      <c r="E31" s="43"/>
      <c r="F31" s="53"/>
      <c r="H31" s="30"/>
    </row>
    <row r="32" spans="2:10" ht="12.95" customHeight="1">
      <c r="B32" s="31" t="s">
        <v>61</v>
      </c>
      <c r="C32" s="27"/>
      <c r="D32" s="32" t="s">
        <v>2</v>
      </c>
      <c r="E32" s="43"/>
      <c r="F32" s="52"/>
      <c r="G32" s="54">
        <f>IF(F30/2&gt;=F32,1,0)</f>
        <v>1</v>
      </c>
      <c r="H32" s="30"/>
    </row>
    <row r="33" spans="2:8" ht="6.95" customHeight="1">
      <c r="B33" s="36"/>
      <c r="C33" s="27"/>
      <c r="D33" s="32"/>
      <c r="E33" s="43"/>
      <c r="F33" s="53"/>
      <c r="H33" s="30"/>
    </row>
    <row r="34" spans="2:8" ht="12.95" customHeight="1">
      <c r="B34" s="31" t="s">
        <v>62</v>
      </c>
      <c r="C34" s="27"/>
      <c r="D34" s="32" t="s">
        <v>1</v>
      </c>
      <c r="E34" s="43"/>
      <c r="F34" s="52"/>
      <c r="G34" s="2">
        <f ca="1">IF(OR(F34&lt;YEAR(TODAY()-25*365+6),F34="anterior a 1951"),1,0)</f>
        <v>1</v>
      </c>
      <c r="H34" s="30"/>
    </row>
    <row r="35" spans="2:8" ht="6.75" customHeight="1">
      <c r="B35" s="36"/>
      <c r="C35" s="27"/>
      <c r="D35" s="32"/>
      <c r="E35" s="43"/>
      <c r="F35" s="55"/>
      <c r="H35" s="30"/>
    </row>
    <row r="36" spans="2:8" ht="12.95" customHeight="1">
      <c r="B36" s="31" t="s">
        <v>63</v>
      </c>
      <c r="C36" s="27"/>
      <c r="D36" s="32" t="s">
        <v>50</v>
      </c>
      <c r="E36" s="43"/>
      <c r="F36" s="34"/>
      <c r="H36" s="30"/>
    </row>
    <row r="37" spans="2:8" ht="6.75" customHeight="1">
      <c r="B37" s="36"/>
      <c r="C37" s="27"/>
      <c r="D37" s="32"/>
      <c r="E37" s="43"/>
      <c r="F37" s="56"/>
      <c r="H37" s="30"/>
    </row>
    <row r="38" spans="2:8" ht="12.95" customHeight="1">
      <c r="B38" s="38" t="s">
        <v>64</v>
      </c>
      <c r="C38" s="27"/>
      <c r="D38" s="32" t="s">
        <v>41</v>
      </c>
      <c r="E38" s="43"/>
      <c r="F38" s="34"/>
      <c r="G38" s="35">
        <f>IF(OR(F36="não",AND(F36="sim",F38="sim")),1,0)</f>
        <v>0</v>
      </c>
      <c r="H38" s="39"/>
    </row>
    <row r="39" spans="2:8" ht="6.75" customHeight="1">
      <c r="B39" s="36"/>
      <c r="C39" s="27"/>
      <c r="D39" s="32"/>
      <c r="E39" s="43"/>
      <c r="F39" s="56"/>
      <c r="H39" s="30"/>
    </row>
    <row r="40" spans="2:8" ht="12.95" customHeight="1">
      <c r="B40" s="31" t="s">
        <v>65</v>
      </c>
      <c r="C40" s="27"/>
      <c r="D40" s="32" t="s">
        <v>52</v>
      </c>
      <c r="E40" s="43"/>
      <c r="F40" s="45"/>
      <c r="H40" s="30"/>
    </row>
    <row r="41" spans="2:8" ht="6.75" customHeight="1">
      <c r="B41" s="36"/>
      <c r="C41" s="27"/>
      <c r="D41" s="44"/>
      <c r="E41" s="43"/>
      <c r="F41" s="57"/>
      <c r="H41" s="30"/>
    </row>
    <row r="42" spans="2:8" ht="5.25" customHeight="1">
      <c r="B42" s="58"/>
      <c r="C42" s="59"/>
      <c r="D42" s="60"/>
      <c r="E42" s="61"/>
      <c r="F42" s="62"/>
      <c r="G42" s="63"/>
      <c r="H42" s="64"/>
    </row>
    <row r="43" spans="2:8" ht="18.75" customHeight="1">
      <c r="B43" s="65"/>
      <c r="C43" s="27"/>
      <c r="D43" s="65"/>
      <c r="E43" s="41"/>
      <c r="F43" s="66"/>
      <c r="G43" s="29"/>
      <c r="H43" s="66"/>
    </row>
    <row r="44" spans="2:8" ht="21" customHeight="1">
      <c r="B44" s="67"/>
      <c r="C44" s="68"/>
      <c r="D44" s="69" t="s">
        <v>67</v>
      </c>
      <c r="E44" s="50"/>
      <c r="F44" s="70" t="s">
        <v>69</v>
      </c>
    </row>
    <row r="45" spans="2:8" ht="6.75" customHeight="1">
      <c r="B45" s="71"/>
      <c r="C45" s="72"/>
      <c r="D45" s="73"/>
      <c r="E45" s="73"/>
      <c r="F45" s="74"/>
      <c r="G45" s="75"/>
      <c r="H45" s="76"/>
    </row>
    <row r="46" spans="2:8" ht="7.5" customHeight="1">
      <c r="B46" s="77"/>
      <c r="C46" s="78"/>
      <c r="D46" s="79"/>
      <c r="E46" s="79"/>
      <c r="F46" s="80"/>
      <c r="G46" s="81"/>
      <c r="H46" s="82"/>
    </row>
    <row r="47" spans="2:8" ht="18" customHeight="1">
      <c r="B47" s="83"/>
      <c r="C47" s="84">
        <f ca="1">IF(AND(G28=1,G30=1,G32=1,G34=1,G38=1),1,0)</f>
        <v>0</v>
      </c>
      <c r="D47" s="85" t="s">
        <v>49</v>
      </c>
      <c r="E47" s="86"/>
      <c r="F47" s="87"/>
      <c r="G47" s="81"/>
      <c r="H47" s="82"/>
    </row>
    <row r="48" spans="2:8" ht="15" customHeight="1">
      <c r="B48" s="83"/>
      <c r="C48" s="84"/>
      <c r="D48" s="88" t="s">
        <v>44</v>
      </c>
      <c r="E48" s="89"/>
      <c r="F48" s="90" t="str">
        <f ca="1">IF(C47=1,F40*0.2,"")</f>
        <v/>
      </c>
      <c r="G48" s="81"/>
      <c r="H48" s="82"/>
    </row>
    <row r="49" spans="2:11" ht="15" customHeight="1">
      <c r="B49" s="83"/>
      <c r="C49" s="84"/>
      <c r="D49" s="86"/>
      <c r="E49" s="91"/>
      <c r="F49" s="87"/>
      <c r="G49" s="81"/>
      <c r="H49" s="82"/>
    </row>
    <row r="50" spans="2:11" ht="18" customHeight="1">
      <c r="B50" s="83"/>
      <c r="C50" s="84"/>
      <c r="D50" s="85" t="s">
        <v>17</v>
      </c>
      <c r="E50" s="91"/>
      <c r="F50" s="87"/>
      <c r="G50" s="81"/>
      <c r="H50" s="82"/>
    </row>
    <row r="51" spans="2:11" ht="15" customHeight="1">
      <c r="B51" s="83"/>
      <c r="C51" s="84">
        <f>IF(G22="sim",1,0)</f>
        <v>0</v>
      </c>
      <c r="D51" s="88" t="s">
        <v>13</v>
      </c>
      <c r="E51" s="92"/>
      <c r="F51" s="90" t="str">
        <f>IF(C51=1,F26*5,"")</f>
        <v/>
      </c>
      <c r="G51" s="81"/>
      <c r="H51" s="82"/>
      <c r="I51" s="93"/>
    </row>
    <row r="52" spans="2:11" ht="8.25" customHeight="1">
      <c r="B52" s="83"/>
      <c r="C52" s="84"/>
      <c r="D52" s="92"/>
      <c r="E52" s="92"/>
      <c r="F52" s="92"/>
      <c r="G52" s="94"/>
      <c r="H52" s="95"/>
      <c r="I52" s="93"/>
    </row>
    <row r="53" spans="2:11" ht="15" customHeight="1">
      <c r="B53" s="83"/>
      <c r="C53" s="96">
        <f>IF(AND(C51=0,G24=1),1,0)</f>
        <v>0</v>
      </c>
      <c r="D53" s="88" t="s">
        <v>12</v>
      </c>
      <c r="E53" s="92"/>
      <c r="F53" s="90" t="str">
        <f>IF(C53=1,F26*2,"")</f>
        <v/>
      </c>
      <c r="G53" s="81"/>
      <c r="H53" s="82"/>
      <c r="I53" s="93"/>
    </row>
    <row r="54" spans="2:11" ht="15" customHeight="1">
      <c r="B54" s="83"/>
      <c r="C54" s="97"/>
      <c r="D54" s="89"/>
      <c r="E54" s="92"/>
      <c r="F54" s="98"/>
      <c r="G54" s="81"/>
      <c r="H54" s="82"/>
      <c r="I54" s="93"/>
    </row>
    <row r="55" spans="2:11" ht="69.75" customHeight="1">
      <c r="B55" s="83"/>
      <c r="C55" s="97"/>
      <c r="D55" s="120" t="s">
        <v>70</v>
      </c>
      <c r="E55" s="92"/>
      <c r="F55" s="98"/>
      <c r="G55" s="81"/>
      <c r="H55" s="82"/>
      <c r="I55" s="93"/>
    </row>
    <row r="56" spans="2:11" ht="9" customHeight="1">
      <c r="B56" s="99"/>
      <c r="C56" s="100"/>
      <c r="D56" s="101"/>
      <c r="E56" s="101"/>
      <c r="F56" s="102"/>
      <c r="G56" s="103"/>
      <c r="H56" s="104"/>
      <c r="K56" s="105"/>
    </row>
    <row r="57" spans="2:11" ht="15" customHeight="1">
      <c r="B57" s="65"/>
      <c r="C57" s="27"/>
      <c r="D57" s="65"/>
      <c r="E57" s="65"/>
      <c r="F57" s="106"/>
      <c r="G57" s="29"/>
      <c r="H57" s="66"/>
      <c r="K57" s="105"/>
    </row>
    <row r="58" spans="2:11" ht="18" customHeight="1">
      <c r="B58" s="65"/>
      <c r="C58" s="27"/>
      <c r="D58" s="107" t="s">
        <v>14</v>
      </c>
      <c r="E58" s="65"/>
      <c r="F58" s="107">
        <f ca="1">SUM(F48,F51,F53)</f>
        <v>0</v>
      </c>
      <c r="G58" s="29"/>
      <c r="H58" s="66"/>
    </row>
    <row r="59" spans="2:11" ht="6.75" customHeight="1">
      <c r="B59" s="65"/>
      <c r="C59" s="27"/>
      <c r="D59" s="65"/>
      <c r="E59" s="65"/>
      <c r="F59" s="106"/>
      <c r="G59" s="29"/>
      <c r="H59" s="66"/>
    </row>
    <row r="60" spans="2:11" ht="18" customHeight="1">
      <c r="D60" s="108" t="s">
        <v>68</v>
      </c>
      <c r="E60" s="50"/>
      <c r="F60" s="109">
        <f ca="1">IF(F58=0,0,F58/F40)</f>
        <v>0</v>
      </c>
    </row>
    <row r="62" spans="2:11">
      <c r="D62" s="110"/>
    </row>
    <row r="63" spans="2:11">
      <c r="D63" s="110"/>
    </row>
    <row r="130" spans="9:11">
      <c r="I130" s="111"/>
      <c r="K130" s="111"/>
    </row>
    <row r="131" spans="9:11">
      <c r="K131" s="111"/>
    </row>
    <row r="132" spans="9:11">
      <c r="K132" s="111"/>
    </row>
    <row r="133" spans="9:11">
      <c r="K133" s="111"/>
    </row>
    <row r="134" spans="9:11">
      <c r="K134" s="111"/>
    </row>
    <row r="146" spans="6:8">
      <c r="F146" s="112" t="s">
        <v>3</v>
      </c>
      <c r="G146" s="29"/>
      <c r="H146" s="113"/>
    </row>
    <row r="147" spans="6:8">
      <c r="F147" s="112">
        <v>1951</v>
      </c>
      <c r="G147" s="29"/>
      <c r="H147" s="114"/>
    </row>
    <row r="148" spans="6:8">
      <c r="F148" s="112">
        <v>1952</v>
      </c>
      <c r="G148" s="29"/>
      <c r="H148" s="114"/>
    </row>
    <row r="149" spans="6:8">
      <c r="F149" s="112">
        <v>1953</v>
      </c>
      <c r="G149" s="29"/>
      <c r="H149" s="114"/>
    </row>
    <row r="150" spans="6:8">
      <c r="F150" s="112">
        <v>1954</v>
      </c>
      <c r="G150" s="29"/>
      <c r="H150" s="114"/>
    </row>
    <row r="151" spans="6:8">
      <c r="F151" s="112">
        <v>1955</v>
      </c>
      <c r="G151" s="29"/>
      <c r="H151" s="114"/>
    </row>
    <row r="152" spans="6:8">
      <c r="F152" s="112">
        <v>1956</v>
      </c>
      <c r="G152" s="29"/>
      <c r="H152" s="114"/>
    </row>
    <row r="153" spans="6:8">
      <c r="F153" s="112">
        <v>1957</v>
      </c>
      <c r="G153" s="29"/>
      <c r="H153" s="114"/>
    </row>
    <row r="154" spans="6:8">
      <c r="F154" s="112">
        <v>1958</v>
      </c>
      <c r="G154" s="29"/>
      <c r="H154" s="114"/>
    </row>
    <row r="155" spans="6:8">
      <c r="F155" s="112">
        <v>1959</v>
      </c>
      <c r="G155" s="29"/>
      <c r="H155" s="114"/>
    </row>
    <row r="156" spans="6:8">
      <c r="F156" s="112">
        <v>1960</v>
      </c>
      <c r="G156" s="29"/>
      <c r="H156" s="114"/>
    </row>
    <row r="157" spans="6:8">
      <c r="F157" s="112">
        <v>1961</v>
      </c>
      <c r="G157" s="29"/>
      <c r="H157" s="114"/>
    </row>
    <row r="158" spans="6:8">
      <c r="F158" s="112">
        <v>1962</v>
      </c>
      <c r="G158" s="29"/>
      <c r="H158" s="114"/>
    </row>
    <row r="159" spans="6:8">
      <c r="F159" s="112">
        <v>1963</v>
      </c>
      <c r="G159" s="29"/>
      <c r="H159" s="114"/>
    </row>
    <row r="160" spans="6:8">
      <c r="F160" s="112">
        <v>1964</v>
      </c>
      <c r="G160" s="29"/>
      <c r="H160" s="114"/>
    </row>
    <row r="161" spans="6:8">
      <c r="F161" s="112">
        <v>1965</v>
      </c>
      <c r="G161" s="29"/>
      <c r="H161" s="114"/>
    </row>
    <row r="162" spans="6:8">
      <c r="F162" s="112">
        <v>1966</v>
      </c>
      <c r="G162" s="29"/>
      <c r="H162" s="114"/>
    </row>
    <row r="163" spans="6:8">
      <c r="F163" s="112">
        <v>1967</v>
      </c>
      <c r="G163" s="29"/>
      <c r="H163" s="114"/>
    </row>
    <row r="164" spans="6:8">
      <c r="F164" s="112">
        <v>1968</v>
      </c>
      <c r="G164" s="29"/>
      <c r="H164" s="114"/>
    </row>
    <row r="165" spans="6:8">
      <c r="F165" s="112">
        <v>1969</v>
      </c>
      <c r="G165" s="29"/>
      <c r="H165" s="114"/>
    </row>
    <row r="166" spans="6:8">
      <c r="F166" s="112">
        <v>1970</v>
      </c>
      <c r="G166" s="29"/>
      <c r="H166" s="114"/>
    </row>
    <row r="167" spans="6:8">
      <c r="F167" s="112">
        <v>1971</v>
      </c>
      <c r="G167" s="29"/>
      <c r="H167" s="114"/>
    </row>
    <row r="168" spans="6:8">
      <c r="F168" s="112">
        <v>1972</v>
      </c>
      <c r="G168" s="29"/>
      <c r="H168" s="114"/>
    </row>
    <row r="169" spans="6:8">
      <c r="F169" s="112">
        <v>1973</v>
      </c>
      <c r="G169" s="29"/>
      <c r="H169" s="114"/>
    </row>
    <row r="170" spans="6:8">
      <c r="F170" s="112">
        <v>1974</v>
      </c>
      <c r="G170" s="29"/>
      <c r="H170" s="114"/>
    </row>
    <row r="171" spans="6:8">
      <c r="F171" s="112">
        <v>1975</v>
      </c>
      <c r="G171" s="29"/>
      <c r="H171" s="114"/>
    </row>
    <row r="172" spans="6:8">
      <c r="F172" s="112">
        <v>1976</v>
      </c>
      <c r="G172" s="29"/>
      <c r="H172" s="114"/>
    </row>
    <row r="173" spans="6:8">
      <c r="F173" s="112">
        <v>1977</v>
      </c>
      <c r="G173" s="29"/>
      <c r="H173" s="114"/>
    </row>
    <row r="174" spans="6:8">
      <c r="F174" s="112">
        <v>1978</v>
      </c>
      <c r="G174" s="29"/>
      <c r="H174" s="114"/>
    </row>
    <row r="175" spans="6:8">
      <c r="F175" s="112">
        <v>1979</v>
      </c>
      <c r="G175" s="29"/>
      <c r="H175" s="114"/>
    </row>
    <row r="176" spans="6:8">
      <c r="F176" s="112">
        <v>1980</v>
      </c>
      <c r="G176" s="29"/>
      <c r="H176" s="114"/>
    </row>
    <row r="177" spans="6:8">
      <c r="F177" s="112">
        <v>1981</v>
      </c>
      <c r="G177" s="29"/>
      <c r="H177" s="114"/>
    </row>
    <row r="178" spans="6:8">
      <c r="F178" s="112">
        <v>1982</v>
      </c>
      <c r="G178" s="29"/>
      <c r="H178" s="114"/>
    </row>
    <row r="179" spans="6:8">
      <c r="F179" s="112">
        <v>1983</v>
      </c>
      <c r="G179" s="29"/>
      <c r="H179" s="114"/>
    </row>
    <row r="180" spans="6:8">
      <c r="F180" s="112">
        <v>1984</v>
      </c>
      <c r="G180" s="29"/>
      <c r="H180" s="114"/>
    </row>
    <row r="181" spans="6:8">
      <c r="F181" s="112">
        <v>1985</v>
      </c>
      <c r="G181" s="29"/>
      <c r="H181" s="114"/>
    </row>
    <row r="182" spans="6:8">
      <c r="F182" s="112">
        <v>1986</v>
      </c>
      <c r="G182" s="29"/>
      <c r="H182" s="114"/>
    </row>
    <row r="183" spans="6:8">
      <c r="F183" s="112">
        <v>1987</v>
      </c>
      <c r="G183" s="29"/>
      <c r="H183" s="114"/>
    </row>
    <row r="184" spans="6:8">
      <c r="F184" s="112">
        <v>1988</v>
      </c>
      <c r="G184" s="29"/>
      <c r="H184" s="114"/>
    </row>
    <row r="185" spans="6:8">
      <c r="F185" s="112">
        <v>1989</v>
      </c>
      <c r="G185" s="29"/>
      <c r="H185" s="114"/>
    </row>
    <row r="186" spans="6:8">
      <c r="F186" s="112">
        <v>1990</v>
      </c>
      <c r="G186" s="29"/>
      <c r="H186" s="114"/>
    </row>
    <row r="187" spans="6:8">
      <c r="F187" s="112">
        <v>1991</v>
      </c>
      <c r="G187" s="29"/>
      <c r="H187" s="114"/>
    </row>
    <row r="188" spans="6:8">
      <c r="F188" s="112">
        <v>1992</v>
      </c>
      <c r="G188" s="29"/>
      <c r="H188" s="114"/>
    </row>
    <row r="189" spans="6:8">
      <c r="F189" s="112">
        <v>1993</v>
      </c>
      <c r="G189" s="29"/>
      <c r="H189" s="114"/>
    </row>
    <row r="190" spans="6:8">
      <c r="F190" s="112">
        <v>1994</v>
      </c>
      <c r="G190" s="29"/>
      <c r="H190" s="114"/>
    </row>
    <row r="191" spans="6:8">
      <c r="F191" s="112">
        <v>1995</v>
      </c>
      <c r="G191" s="29"/>
      <c r="H191" s="114"/>
    </row>
    <row r="192" spans="6:8">
      <c r="F192" s="112">
        <v>1996</v>
      </c>
      <c r="G192" s="29"/>
      <c r="H192" s="114"/>
    </row>
    <row r="193" spans="6:8">
      <c r="F193" s="112">
        <v>1997</v>
      </c>
      <c r="G193" s="29"/>
      <c r="H193" s="114"/>
    </row>
    <row r="194" spans="6:8">
      <c r="F194" s="112">
        <v>1998</v>
      </c>
      <c r="G194" s="29"/>
      <c r="H194" s="114"/>
    </row>
    <row r="195" spans="6:8">
      <c r="F195" s="112">
        <v>1999</v>
      </c>
      <c r="G195" s="29"/>
      <c r="H195" s="114"/>
    </row>
    <row r="196" spans="6:8">
      <c r="F196" s="112">
        <v>2000</v>
      </c>
      <c r="G196" s="29"/>
      <c r="H196" s="114"/>
    </row>
    <row r="197" spans="6:8">
      <c r="F197" s="112">
        <v>2001</v>
      </c>
      <c r="G197" s="29"/>
      <c r="H197" s="114"/>
    </row>
    <row r="198" spans="6:8">
      <c r="F198" s="112">
        <v>2002</v>
      </c>
      <c r="G198" s="29"/>
      <c r="H198" s="114"/>
    </row>
    <row r="199" spans="6:8">
      <c r="F199" s="112">
        <v>2003</v>
      </c>
      <c r="G199" s="29"/>
      <c r="H199" s="114"/>
    </row>
    <row r="200" spans="6:8">
      <c r="F200" s="112">
        <v>2004</v>
      </c>
      <c r="G200" s="29"/>
      <c r="H200" s="114"/>
    </row>
    <row r="201" spans="6:8">
      <c r="F201" s="112">
        <v>2005</v>
      </c>
      <c r="G201" s="29"/>
      <c r="H201" s="114"/>
    </row>
    <row r="202" spans="6:8">
      <c r="F202" s="112">
        <v>2006</v>
      </c>
      <c r="G202" s="29"/>
      <c r="H202" s="114"/>
    </row>
    <row r="203" spans="6:8">
      <c r="F203" s="112">
        <v>2007</v>
      </c>
      <c r="G203" s="29"/>
      <c r="H203" s="114"/>
    </row>
    <row r="204" spans="6:8">
      <c r="F204" s="112">
        <v>2008</v>
      </c>
      <c r="G204" s="29"/>
      <c r="H204" s="114"/>
    </row>
    <row r="205" spans="6:8">
      <c r="F205" s="112">
        <v>2009</v>
      </c>
      <c r="G205" s="29"/>
      <c r="H205" s="114"/>
    </row>
    <row r="206" spans="6:8">
      <c r="F206" s="112">
        <v>2010</v>
      </c>
      <c r="G206" s="29"/>
      <c r="H206" s="114"/>
    </row>
    <row r="207" spans="6:8">
      <c r="F207" s="112">
        <v>2011</v>
      </c>
      <c r="G207" s="29"/>
      <c r="H207" s="114"/>
    </row>
    <row r="208" spans="6:8">
      <c r="F208" s="112">
        <v>2012</v>
      </c>
      <c r="G208" s="29"/>
      <c r="H208" s="114"/>
    </row>
    <row r="209" spans="6:8">
      <c r="F209" s="112">
        <v>2013</v>
      </c>
      <c r="G209" s="29"/>
      <c r="H209" s="114"/>
    </row>
    <row r="210" spans="6:8">
      <c r="F210" s="115"/>
      <c r="G210" s="29"/>
      <c r="H210" s="114"/>
    </row>
    <row r="212" spans="6:8">
      <c r="F212" s="116" t="s">
        <v>0</v>
      </c>
      <c r="G212" s="29"/>
      <c r="H212" s="66"/>
    </row>
    <row r="213" spans="6:8">
      <c r="F213" s="117" t="s">
        <v>4</v>
      </c>
      <c r="G213" s="29"/>
      <c r="H213" s="66"/>
    </row>
    <row r="215" spans="6:8">
      <c r="F215" s="116" t="s">
        <v>6</v>
      </c>
      <c r="G215" s="29"/>
      <c r="H215" s="66"/>
    </row>
    <row r="216" spans="6:8">
      <c r="F216" s="118" t="s">
        <v>7</v>
      </c>
      <c r="G216" s="29"/>
      <c r="H216" s="66"/>
    </row>
    <row r="217" spans="6:8">
      <c r="F217" s="118" t="s">
        <v>8</v>
      </c>
      <c r="G217" s="29"/>
      <c r="H217" s="66"/>
    </row>
    <row r="218" spans="6:8">
      <c r="F218" s="118" t="s">
        <v>9</v>
      </c>
      <c r="G218" s="29"/>
      <c r="H218" s="66"/>
    </row>
    <row r="219" spans="6:8">
      <c r="F219" s="117" t="s">
        <v>10</v>
      </c>
      <c r="G219" s="29"/>
      <c r="H219" s="66"/>
    </row>
    <row r="222" spans="6:8">
      <c r="F222" s="7" t="s">
        <v>21</v>
      </c>
    </row>
    <row r="223" spans="6:8">
      <c r="F223" s="7" t="s">
        <v>29</v>
      </c>
    </row>
    <row r="224" spans="6:8">
      <c r="F224" s="7" t="s">
        <v>22</v>
      </c>
    </row>
    <row r="225" spans="6:6">
      <c r="F225" s="7" t="s">
        <v>23</v>
      </c>
    </row>
    <row r="226" spans="6:6">
      <c r="F226" s="7" t="s">
        <v>24</v>
      </c>
    </row>
    <row r="227" spans="6:6">
      <c r="F227" s="7" t="s">
        <v>25</v>
      </c>
    </row>
    <row r="228" spans="6:6">
      <c r="F228" s="7" t="s">
        <v>26</v>
      </c>
    </row>
    <row r="229" spans="6:6">
      <c r="F229" s="7" t="s">
        <v>27</v>
      </c>
    </row>
    <row r="230" spans="6:6">
      <c r="F230" s="7" t="s">
        <v>28</v>
      </c>
    </row>
    <row r="236" spans="6:6">
      <c r="F236" s="93" t="s">
        <v>31</v>
      </c>
    </row>
    <row r="237" spans="6:6">
      <c r="F237" s="93" t="s">
        <v>30</v>
      </c>
    </row>
    <row r="238" spans="6:6">
      <c r="F238" s="93" t="s">
        <v>32</v>
      </c>
    </row>
    <row r="239" spans="6:6">
      <c r="F239" s="93" t="s">
        <v>33</v>
      </c>
    </row>
    <row r="240" spans="6:6">
      <c r="F240" s="119" t="s">
        <v>34</v>
      </c>
    </row>
    <row r="241" spans="6:6">
      <c r="F241" s="119" t="s">
        <v>35</v>
      </c>
    </row>
    <row r="242" spans="6:6">
      <c r="F242" s="119" t="s">
        <v>36</v>
      </c>
    </row>
    <row r="243" spans="6:6">
      <c r="F243" s="119" t="s">
        <v>37</v>
      </c>
    </row>
    <row r="244" spans="6:6">
      <c r="F244" s="119" t="s">
        <v>40</v>
      </c>
    </row>
    <row r="245" spans="6:6">
      <c r="F245" s="119" t="s">
        <v>38</v>
      </c>
    </row>
    <row r="246" spans="6:6">
      <c r="F246" s="119" t="s">
        <v>39</v>
      </c>
    </row>
    <row r="247" spans="6:6">
      <c r="F247" s="119"/>
    </row>
    <row r="248" spans="6:6">
      <c r="F248" s="119"/>
    </row>
    <row r="249" spans="6:6">
      <c r="F249" s="119"/>
    </row>
    <row r="250" spans="6:6">
      <c r="F250" s="119"/>
    </row>
    <row r="251" spans="6:6">
      <c r="F251" s="119"/>
    </row>
    <row r="252" spans="6:6">
      <c r="F252" s="119"/>
    </row>
    <row r="253" spans="6:6">
      <c r="F253" s="119"/>
    </row>
    <row r="254" spans="6:6">
      <c r="F254" s="119"/>
    </row>
    <row r="255" spans="6:6">
      <c r="F255" s="119"/>
    </row>
    <row r="256" spans="6:6">
      <c r="F256" s="119"/>
    </row>
    <row r="257" spans="6:6">
      <c r="F257" s="119"/>
    </row>
    <row r="258" spans="6:6">
      <c r="F258" s="119"/>
    </row>
    <row r="259" spans="6:6">
      <c r="F259" s="119"/>
    </row>
  </sheetData>
  <sheetProtection password="CF7A" sheet="1" objects="1" scenarios="1" selectLockedCells="1"/>
  <mergeCells count="7">
    <mergeCell ref="J28:J29"/>
    <mergeCell ref="D5:F5"/>
    <mergeCell ref="D3:F3"/>
    <mergeCell ref="D4:F4"/>
    <mergeCell ref="B9:F9"/>
    <mergeCell ref="D6:F6"/>
    <mergeCell ref="D7:F7"/>
  </mergeCells>
  <phoneticPr fontId="2" type="noConversion"/>
  <conditionalFormatting sqref="D49">
    <cfRule type="expression" dxfId="42" priority="33" stopIfTrue="1">
      <formula>AND(OR($F$34&lt;TODAY()-26*365+6,$F$34="anterior a 1951"),$F$28="sim",$F$32/$F$30&lt;=0.5,$F$30&gt;3,$C$28=1)</formula>
    </cfRule>
  </conditionalFormatting>
  <conditionalFormatting sqref="F47 E47:E48">
    <cfRule type="expression" dxfId="41" priority="34" stopIfTrue="1">
      <formula>AND($C$47=1,#REF!=0)</formula>
    </cfRule>
  </conditionalFormatting>
  <conditionalFormatting sqref="D58">
    <cfRule type="expression" dxfId="40" priority="35" stopIfTrue="1">
      <formula>NOT($F$58=0)</formula>
    </cfRule>
  </conditionalFormatting>
  <conditionalFormatting sqref="F51 D51">
    <cfRule type="expression" dxfId="39" priority="36" stopIfTrue="1">
      <formula>$C$51=1</formula>
    </cfRule>
  </conditionalFormatting>
  <conditionalFormatting sqref="F58">
    <cfRule type="cellIs" dxfId="38" priority="37" stopIfTrue="1" operator="notEqual">
      <formula>0</formula>
    </cfRule>
  </conditionalFormatting>
  <conditionalFormatting sqref="D47">
    <cfRule type="expression" dxfId="37" priority="38" stopIfTrue="1">
      <formula>AND($C$47,$F$48&gt;0)</formula>
    </cfRule>
  </conditionalFormatting>
  <conditionalFormatting sqref="D48">
    <cfRule type="expression" dxfId="36" priority="39" stopIfTrue="1">
      <formula>AND($C$47=1,$F$48&gt;0)</formula>
    </cfRule>
  </conditionalFormatting>
  <conditionalFormatting sqref="F48">
    <cfRule type="expression" dxfId="35" priority="40" stopIfTrue="1">
      <formula>AND($C$47=1,$F$48&gt;0)</formula>
    </cfRule>
  </conditionalFormatting>
  <conditionalFormatting sqref="D53 F53">
    <cfRule type="expression" dxfId="34" priority="41" stopIfTrue="1">
      <formula>$C$53=1</formula>
    </cfRule>
  </conditionalFormatting>
  <conditionalFormatting sqref="C38">
    <cfRule type="expression" dxfId="33" priority="44" stopIfTrue="1">
      <formula>$F$36="sim"</formula>
    </cfRule>
  </conditionalFormatting>
  <conditionalFormatting sqref="B28 D29 E28:E29 F29">
    <cfRule type="expression" dxfId="32" priority="49" stopIfTrue="1">
      <formula>AND($F$28="Sim",#REF!="Sim")</formula>
    </cfRule>
  </conditionalFormatting>
  <conditionalFormatting sqref="B22:D22">
    <cfRule type="expression" dxfId="31" priority="52" stopIfTrue="1">
      <formula>OR($F$20="Bom",$F$20="Excelente",$F$18="Não")</formula>
    </cfRule>
  </conditionalFormatting>
  <conditionalFormatting sqref="B22:B23">
    <cfRule type="expression" dxfId="30" priority="54" stopIfTrue="1">
      <formula>OR($F$20="Bom",$F$20="Excelente",$F$18="Não")</formula>
    </cfRule>
  </conditionalFormatting>
  <conditionalFormatting sqref="B20">
    <cfRule type="expression" dxfId="29" priority="55" stopIfTrue="1">
      <formula>$F$18="sim"</formula>
    </cfRule>
  </conditionalFormatting>
  <conditionalFormatting sqref="B36">
    <cfRule type="expression" dxfId="28" priority="56" stopIfTrue="1">
      <formula>$G$28=""</formula>
    </cfRule>
  </conditionalFormatting>
  <conditionalFormatting sqref="D38">
    <cfRule type="expression" dxfId="27" priority="58" stopIfTrue="1">
      <formula>OR($F$36="Não",$F$36="")</formula>
    </cfRule>
  </conditionalFormatting>
  <conditionalFormatting sqref="F38">
    <cfRule type="expression" dxfId="26" priority="59" stopIfTrue="1">
      <formula>OR($F$36="não",$F$36="",$G$28="")</formula>
    </cfRule>
  </conditionalFormatting>
  <conditionalFormatting sqref="B38">
    <cfRule type="expression" dxfId="25" priority="61" stopIfTrue="1">
      <formula>AND($F$36="sim",$G$28=1)</formula>
    </cfRule>
  </conditionalFormatting>
  <conditionalFormatting sqref="B13">
    <cfRule type="cellIs" dxfId="24" priority="32" stopIfTrue="1" operator="equal">
      <formula>"tipo de via"</formula>
    </cfRule>
  </conditionalFormatting>
  <conditionalFormatting sqref="D13">
    <cfRule type="cellIs" dxfId="23" priority="31" stopIfTrue="1" operator="equal">
      <formula>"Morada"</formula>
    </cfRule>
  </conditionalFormatting>
  <conditionalFormatting sqref="F13">
    <cfRule type="cellIs" dxfId="22" priority="30" stopIfTrue="1" operator="equal">
      <formula>"Freguesia"</formula>
    </cfRule>
  </conditionalFormatting>
  <conditionalFormatting sqref="H13">
    <cfRule type="expression" dxfId="21" priority="28" stopIfTrue="1">
      <formula>$F$13="Freguesia"</formula>
    </cfRule>
  </conditionalFormatting>
  <conditionalFormatting sqref="B20:D20 B22:D22">
    <cfRule type="expression" dxfId="20" priority="25" stopIfTrue="1">
      <formula>$G$18=0</formula>
    </cfRule>
  </conditionalFormatting>
  <conditionalFormatting sqref="F20 F22">
    <cfRule type="expression" dxfId="19" priority="24" stopIfTrue="1">
      <formula>$G$18=0</formula>
    </cfRule>
  </conditionalFormatting>
  <conditionalFormatting sqref="F22">
    <cfRule type="expression" dxfId="18" priority="23" stopIfTrue="1">
      <formula>OR($G$20="Bom",$G$20="Excelente",$G$20=0)</formula>
    </cfRule>
  </conditionalFormatting>
  <conditionalFormatting sqref="F40 F30 F32 F34 F36 F38">
    <cfRule type="expression" dxfId="17" priority="15" stopIfTrue="1">
      <formula>$G$28=0</formula>
    </cfRule>
  </conditionalFormatting>
  <conditionalFormatting sqref="F40 F34 F36 F38">
    <cfRule type="expression" dxfId="16" priority="21" stopIfTrue="1">
      <formula>$G$32=0</formula>
    </cfRule>
  </conditionalFormatting>
  <conditionalFormatting sqref="D40 B40 D34 D36 D38 B34 B36 B38">
    <cfRule type="expression" dxfId="15" priority="16" stopIfTrue="1">
      <formula>$G$32=0</formula>
    </cfRule>
  </conditionalFormatting>
  <conditionalFormatting sqref="F40 F36 F38">
    <cfRule type="expression" dxfId="14" priority="22" stopIfTrue="1">
      <formula>$G$34=0</formula>
    </cfRule>
  </conditionalFormatting>
  <conditionalFormatting sqref="D40 B40 D36 D38 B36 B38">
    <cfRule type="expression" dxfId="13" priority="18" stopIfTrue="1">
      <formula>$G$34=0</formula>
    </cfRule>
  </conditionalFormatting>
  <conditionalFormatting sqref="F40">
    <cfRule type="expression" dxfId="12" priority="60" stopIfTrue="1">
      <formula>$G$38=0</formula>
    </cfRule>
  </conditionalFormatting>
  <conditionalFormatting sqref="D40 B40">
    <cfRule type="expression" dxfId="11" priority="57" stopIfTrue="1">
      <formula>$G$38=0</formula>
    </cfRule>
  </conditionalFormatting>
  <conditionalFormatting sqref="E13">
    <cfRule type="expression" dxfId="10" priority="10" stopIfTrue="1">
      <formula>$F$13="Freguesia"</formula>
    </cfRule>
  </conditionalFormatting>
  <conditionalFormatting sqref="D40 B40 D30 D32 D34 D36 D38 B30 B32 B34 B36 B38">
    <cfRule type="expression" dxfId="9" priority="9" stopIfTrue="1">
      <formula>$G$28=0</formula>
    </cfRule>
  </conditionalFormatting>
  <conditionalFormatting sqref="E24:E25">
    <cfRule type="expression" dxfId="8" priority="203" stopIfTrue="1">
      <formula>OR($C$51=1,#REF!=0)</formula>
    </cfRule>
  </conditionalFormatting>
  <conditionalFormatting sqref="C24:C25">
    <cfRule type="expression" dxfId="7" priority="204" stopIfTrue="1">
      <formula>$C$51=1</formula>
    </cfRule>
  </conditionalFormatting>
  <conditionalFormatting sqref="B24:B25">
    <cfRule type="expression" dxfId="6" priority="205" stopIfTrue="1">
      <formula>$C$51=1</formula>
    </cfRule>
  </conditionalFormatting>
  <conditionalFormatting sqref="B24 D24">
    <cfRule type="expression" dxfId="5" priority="206" stopIfTrue="1">
      <formula>OR($C$51=1,$G$22="não")</formula>
    </cfRule>
  </conditionalFormatting>
  <conditionalFormatting sqref="F24">
    <cfRule type="expression" dxfId="4" priority="208" stopIfTrue="1">
      <formula>OR($C$51=1,$G$22="não")</formula>
    </cfRule>
  </conditionalFormatting>
  <conditionalFormatting sqref="F26">
    <cfRule type="expression" dxfId="3" priority="209" stopIfTrue="1">
      <formula>AND($C$51=0,$C$53=0)</formula>
    </cfRule>
  </conditionalFormatting>
  <conditionalFormatting sqref="B26 D26">
    <cfRule type="expression" dxfId="2" priority="210" stopIfTrue="1">
      <formula>AND($C$51=0,$C$53=0)</formula>
    </cfRule>
  </conditionalFormatting>
  <conditionalFormatting sqref="D50">
    <cfRule type="expression" dxfId="1" priority="3">
      <formula>OR($C$51=1,$C$53=1)</formula>
    </cfRule>
  </conditionalFormatting>
  <conditionalFormatting sqref="F60 D60">
    <cfRule type="expression" dxfId="0" priority="1">
      <formula>OR($C$47=0,$F$48=0)</formula>
    </cfRule>
  </conditionalFormatting>
  <dataValidations xWindow="725" yWindow="393" count="9">
    <dataValidation type="custom" allowBlank="1" showInputMessage="1" promptTitle="Note bem" prompt="Para o prédio poder beneficiar do REABILITA +, o número de fracções afectas a comércio e serviços não pode ser superior a 50% do total das fracções autónomas." sqref="F32">
      <formula1>F32&lt;=F30/2</formula1>
    </dataValidation>
    <dataValidation type="list" allowBlank="1" showInputMessage="1" showErrorMessage="1" sqref="F22 F19 F28:F29 F24 F36:F39">
      <formula1>$F$212:$F$213</formula1>
    </dataValidation>
    <dataValidation type="list" allowBlank="1" showInputMessage="1" showErrorMessage="1" sqref="F35">
      <formula1>$F$146:$F$210</formula1>
    </dataValidation>
    <dataValidation type="list" allowBlank="1" showInputMessage="1" showErrorMessage="1" sqref="F20:F21">
      <formula1>$F$215:$F$219</formula1>
    </dataValidation>
    <dataValidation type="list" errorStyle="information" allowBlank="1" showInputMessage="1" showErrorMessage="1" errorTitle="Arruamento" error="Foi introduzida uma nova denomimação_x000a_      OK - Aplicar esta denominação_x000a_      Cancelar - Escolher da lista" promptTitle="Arruamento" prompt="Escolher da lista ou introduzir novo tipo de arruamento" sqref="B13">
      <formula1>$F$222:$F$230</formula1>
    </dataValidation>
    <dataValidation type="list" errorStyle="information" allowBlank="1" showInputMessage="1" showErrorMessage="1" error="Foi introduzida uma nova denomimação_x000a_      OK - Aplicar esta denominação_x000a_      Cancelar - Escolher da lista" promptTitle="Freguesia" prompt="Escolha da lista a freguesia onde se localiza o prédio urbano" sqref="F13">
      <formula1>$F$236:$F$246</formula1>
    </dataValidation>
    <dataValidation operator="lessThan" allowBlank="1" showInputMessage="1" showErrorMessage="1" promptTitle="Note bem" prompt="Para poder beneficiar do REABILITA +, o prédio deverá ser composto, pelo menos, por duas frações/unidades autónomas. número de fracções autónomas" sqref="F30"/>
    <dataValidation type="list" allowBlank="1" showInputMessage="1" showErrorMessage="1" promptTitle="Note bem" prompt="Só podem beneficiar do REABILITA + os prédios que sejam possuidores de licença de utilização com mais de 26 anos." sqref="F34">
      <formula1>$F$146:$F$209</formula1>
    </dataValidation>
    <dataValidation type="list" allowBlank="1" showInputMessage="1" showErrorMessage="1" promptTitle="Atenção" prompt="Escolha Sim ou Não da lista" sqref="F18">
      <formula1>$F$212:$F$213</formula1>
    </dataValidation>
  </dataValidations>
  <pageMargins left="0.99" right="0.17" top="0.35" bottom="0.18" header="0" footer="0"/>
  <pageSetup paperSize="9" orientation="portrait" horizontalDpi="4294967294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Folha1</vt:lpstr>
      <vt:lpstr>Folha2</vt:lpstr>
      <vt:lpstr>Folha3</vt:lpstr>
      <vt:lpstr>Folha1!Área_de_Impressão</vt:lpstr>
    </vt:vector>
  </TitlesOfParts>
  <Company>cma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jose.peixe</dc:creator>
  <cp:lastModifiedBy>victor.torres</cp:lastModifiedBy>
  <cp:lastPrinted>2013-07-26T15:37:06Z</cp:lastPrinted>
  <dcterms:created xsi:type="dcterms:W3CDTF">2011-11-16T15:51:34Z</dcterms:created>
  <dcterms:modified xsi:type="dcterms:W3CDTF">2013-07-26T15:49:44Z</dcterms:modified>
</cp:coreProperties>
</file>